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115" windowHeight="7275"/>
  </bookViews>
  <sheets>
    <sheet name="ธ.ค. 63" sheetId="1" r:id="rId1"/>
  </sheets>
  <definedNames>
    <definedName name="_xlnm.Print_Titles" localSheetId="0">'ธ.ค. 63'!$5:$5</definedName>
  </definedNames>
  <calcPr calcId="144525"/>
</workbook>
</file>

<file path=xl/calcChain.xml><?xml version="1.0" encoding="utf-8"?>
<calcChain xmlns="http://schemas.openxmlformats.org/spreadsheetml/2006/main">
  <c r="H72" i="1" l="1"/>
  <c r="G72" i="1"/>
  <c r="I72" i="1"/>
  <c r="I70" i="1"/>
  <c r="G70" i="1"/>
  <c r="H70" i="1"/>
  <c r="D68" i="1"/>
  <c r="C68" i="1"/>
  <c r="D64" i="1"/>
  <c r="C64" i="1"/>
  <c r="D54" i="1"/>
  <c r="C54" i="1"/>
  <c r="D49" i="1"/>
  <c r="C49" i="1"/>
  <c r="D47" i="1"/>
  <c r="C47" i="1"/>
  <c r="D45" i="1"/>
  <c r="C45" i="1"/>
  <c r="H33" i="1" l="1"/>
  <c r="D24" i="1"/>
  <c r="D18" i="1"/>
  <c r="C18" i="1"/>
  <c r="D12" i="1"/>
  <c r="C12" i="1"/>
  <c r="D6" i="1"/>
  <c r="C6" i="1"/>
  <c r="G18" i="1" l="1"/>
  <c r="H43" i="1" l="1"/>
  <c r="H45" i="1"/>
  <c r="H47" i="1"/>
  <c r="H35" i="1"/>
  <c r="H37" i="1"/>
  <c r="H39" i="1"/>
  <c r="H41" i="1"/>
  <c r="H29" i="1"/>
  <c r="H31" i="1"/>
  <c r="H27" i="1"/>
  <c r="G49" i="1"/>
  <c r="G43" i="1"/>
  <c r="G45" i="1"/>
  <c r="G47" i="1"/>
  <c r="G41" i="1"/>
  <c r="G39" i="1"/>
  <c r="G37" i="1"/>
  <c r="G35" i="1"/>
  <c r="G33" i="1"/>
  <c r="G29" i="1"/>
  <c r="G31" i="1"/>
  <c r="G27" i="1"/>
  <c r="H14" i="1"/>
  <c r="H16" i="1"/>
  <c r="H18" i="1"/>
  <c r="H20" i="1"/>
  <c r="H22" i="1"/>
  <c r="H24" i="1"/>
  <c r="H8" i="1"/>
  <c r="H10" i="1"/>
  <c r="H12" i="1"/>
  <c r="H6" i="1"/>
  <c r="G16" i="1"/>
  <c r="G20" i="1"/>
  <c r="G22" i="1"/>
  <c r="G24" i="1"/>
  <c r="G8" i="1"/>
  <c r="G10" i="1"/>
  <c r="G12" i="1"/>
  <c r="G14" i="1"/>
  <c r="G6" i="1"/>
  <c r="I33" i="1" l="1"/>
  <c r="I35" i="1"/>
  <c r="I37" i="1"/>
  <c r="I39" i="1"/>
  <c r="I41" i="1"/>
  <c r="I43" i="1"/>
  <c r="I45" i="1"/>
  <c r="I47" i="1"/>
  <c r="I49" i="1"/>
  <c r="I16" i="1" l="1"/>
  <c r="I18" i="1"/>
  <c r="I14" i="1"/>
  <c r="H52" i="1" l="1"/>
  <c r="I8" i="1"/>
  <c r="I10" i="1"/>
  <c r="I12" i="1"/>
  <c r="G52" i="1" l="1"/>
  <c r="I52" i="1"/>
  <c r="G54" i="1"/>
  <c r="H54" i="1"/>
  <c r="I54" i="1"/>
  <c r="G56" i="1"/>
  <c r="H56" i="1"/>
  <c r="I56" i="1"/>
  <c r="G58" i="1"/>
  <c r="H58" i="1"/>
  <c r="I58" i="1"/>
  <c r="G60" i="1"/>
  <c r="H60" i="1"/>
  <c r="I60" i="1"/>
  <c r="G62" i="1"/>
  <c r="H62" i="1"/>
  <c r="I62" i="1"/>
  <c r="G64" i="1"/>
  <c r="H64" i="1"/>
  <c r="I64" i="1"/>
  <c r="G66" i="1"/>
  <c r="H66" i="1"/>
  <c r="I66" i="1"/>
  <c r="G68" i="1"/>
  <c r="H68" i="1"/>
  <c r="I68" i="1"/>
  <c r="I29" i="1" l="1"/>
  <c r="I24" i="1"/>
  <c r="I22" i="1"/>
  <c r="I20" i="1" l="1"/>
  <c r="I6" i="1"/>
  <c r="I31" i="1" l="1"/>
  <c r="I27" i="1" l="1"/>
</calcChain>
</file>

<file path=xl/sharedStrings.xml><?xml version="1.0" encoding="utf-8"?>
<sst xmlns="http://schemas.openxmlformats.org/spreadsheetml/2006/main" count="211" uniqueCount="78">
  <si>
    <t>ลำดับที่</t>
  </si>
  <si>
    <t>งานที่จัดซื้อหรือจัดจ้าง</t>
  </si>
  <si>
    <t>ราคากลาง(บาท)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</si>
  <si>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</si>
  <si>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</si>
  <si>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</si>
  <si>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</si>
  <si>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</si>
  <si>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วงเงินที่จัดซื้อหรือจัดจ้าง(บาท)</t>
  </si>
  <si>
    <t>เฉพาะเจาะจง</t>
  </si>
  <si>
    <t>คุณลักษณะตรงตามข้อกำหนด</t>
  </si>
  <si>
    <t>คลังเวชภัณฑ์ กลุ่มงานเภสัชกรรมและคุ้มครองผู้บริโภค  โรงพยาบาลศีขรภูมิ</t>
  </si>
  <si>
    <t>เวชภัณฑ์ยา</t>
  </si>
  <si>
    <t>วัสดุเภสัชกรรม</t>
  </si>
  <si>
    <t>บริษัท ที.แมน ฟาร์มา จำกัด</t>
  </si>
  <si>
    <t>บริษัท ฟาร์มาดิกา จำกัด</t>
  </si>
  <si>
    <t>บริษัท ซิลลิค ฟาร์มา จำกัด</t>
  </si>
  <si>
    <t>บริษัท เซ็นทรัลโพลีเทรดดิ้ง จำกัด</t>
  </si>
  <si>
    <t>บริษัท ซัน อินเตอร์แพค จำกัด</t>
  </si>
  <si>
    <t>บริษัท เอสพีเอส เมดิคอล จำกัด</t>
  </si>
  <si>
    <t>บริษัท โปลิฟาร์ม จำกัด</t>
  </si>
  <si>
    <t>แบบสรุปผลการดำเนินการจัดซื้อจัดจ้างในรอบเดือน  ธันวาคม 2563</t>
  </si>
  <si>
    <t>บริษัท เบอร์ลินฟาร์มาซูติคอลอินดัสตี้ จำกัด</t>
  </si>
  <si>
    <t>ศภ.0032.301/05/002/01/113</t>
  </si>
  <si>
    <t>ลงวันที่ 7 ธันวาคม 2563</t>
  </si>
  <si>
    <t>ศภ.0032.301/05/002/01/214</t>
  </si>
  <si>
    <t>ศภ.0032.301/05/002/01/114</t>
  </si>
  <si>
    <t>บริษัท ที เอ็น พี เฮลท์แคร์ จำกัด</t>
  </si>
  <si>
    <t>ศภ.0032.301/05/002/01/111</t>
  </si>
  <si>
    <t>ศภ.0032.301/05/002/01/49</t>
  </si>
  <si>
    <t>บริษัท ซีฟาม จำกัด</t>
  </si>
  <si>
    <t>ศภ.0032.301/05/002/01/51</t>
  </si>
  <si>
    <t>บริษัท บางกอก ดรัก จำกัด</t>
  </si>
  <si>
    <t>ศภ.0032.301/05/002/01/53</t>
  </si>
  <si>
    <t>ศภ.0032.301/05/002/01/54</t>
  </si>
  <si>
    <t>ศภ.0032.301/05/002/01/55</t>
  </si>
  <si>
    <t>บริษัท ส.เจริญเภสัชเทรดดิ้ง จำกัด</t>
  </si>
  <si>
    <t>ศภ.0032.301/05/002/01/56</t>
  </si>
  <si>
    <t>บริษัท ที.โอ.เคมีคอลส์ (1979) จำกัด</t>
  </si>
  <si>
    <t>ศภ.0032.301/05/002/01/57</t>
  </si>
  <si>
    <t>บริษัท พรอส ฟาร์มา จำกัด</t>
  </si>
  <si>
    <t>ศภ.0032.301/05/002/01/58</t>
  </si>
  <si>
    <t>บริษัท จรูญเภสัช จำกัด</t>
  </si>
  <si>
    <t>ศภ.0032.301/05/002/01/59</t>
  </si>
  <si>
    <t>ศภ.0032.301/05/002/01/60</t>
  </si>
  <si>
    <t>ศภ.0032.301/05/002/01/61</t>
  </si>
  <si>
    <t>องค์การเภสัชกรรม</t>
  </si>
  <si>
    <t>ศภ.0032.301/05/002/01/62</t>
  </si>
  <si>
    <t>หจก.แอล.บี.เอส.แลบบอเรตอรี่</t>
  </si>
  <si>
    <t>ศภ.0032.301/05/002/63</t>
  </si>
  <si>
    <t>บริษัท เยนเนอร์ราลดรั๊กส์เฮ้าส์ จำกัด</t>
  </si>
  <si>
    <t>ศภ.0032.301/05/002/01/64</t>
  </si>
  <si>
    <t>ห้างหุ้นส่วนจำกัด ภิญโญฟาร์มาซี</t>
  </si>
  <si>
    <t>ศภ.0032.301/05/002/01/65</t>
  </si>
  <si>
    <t>หสน.โรงงานเภสัชกรรม พอนด์เคมีคอล ประเทศไทย</t>
  </si>
  <si>
    <t>ศภ.0032.301/05/002/01/66</t>
  </si>
  <si>
    <t>บริษัท ที.พี.ดรัก แลบบอราทอรี่ส์ (1969)จำกัด</t>
  </si>
  <si>
    <t>ศภ.0032.301/05/002/01/67</t>
  </si>
  <si>
    <t xml:space="preserve">บริษัท แปซิฟิค เฮลธ์แคร์ (ไทยแลนด์) จำกัด </t>
  </si>
  <si>
    <t>ศภ.0032.301/05/002/01/68</t>
  </si>
  <si>
    <t>บริษัท แอโรแคร์ จำกัด</t>
  </si>
  <si>
    <t>ศภ.0032.301/05/002/01/69</t>
  </si>
  <si>
    <t>ยาสมุนไพร</t>
  </si>
  <si>
    <t>บริษัท ธงทองโอสถ จำกัด</t>
  </si>
  <si>
    <t>ศภ.0032.301/05/002/01/70</t>
  </si>
  <si>
    <t>ศภ.0032.301/05/002/01/71</t>
  </si>
  <si>
    <t>ศภ.0032.301/05/002/01/72</t>
  </si>
  <si>
    <t>บริษัท พาตาร์แลบ (2517) จำกัด</t>
  </si>
  <si>
    <t>ศภ.0032.301/05/002/01/73</t>
  </si>
  <si>
    <t>บริษัท แมคโครฟาร์แลบ จำกัด</t>
  </si>
  <si>
    <t>ศภ.0032.301/05/002/01/74</t>
  </si>
  <si>
    <t>ศภ.0032.301/05/002/01/75</t>
  </si>
  <si>
    <t>บริษัท เบอร์ลินฟาร์มาซูติคอลอินดัสตรี้ จำกัด</t>
  </si>
  <si>
    <t>ศภ.0032.301/05/002/01/76</t>
  </si>
  <si>
    <t>บริษัท แสงไทยเมดคอล จำกัด</t>
  </si>
  <si>
    <t>ศภ.0032.301/05/002/01/77</t>
  </si>
  <si>
    <t>ศภ.0032.301/05/002/01/78</t>
  </si>
  <si>
    <t>วันที่  เดือน 1 ธันวาคม 2563- 31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</si>
</sst>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showWhiteSpace="0" view="pageLayout" zoomScale="110" zoomScaleNormal="100" zoomScalePageLayoutView="110" workbookViewId="0">
      <selection activeCell="O15" sqref="O15"/>
    </sheetView>
  </sheetViews>
  <sheetFormatPr defaultRowHeight="18.600000000000001" customHeight="1" x14ac:dyDescent="0.55000000000000004"/>
  <cols>
    <col min="1" max="1" width="3.75" style="2" customWidth="1"/>
    <col min="2" max="2" width="9.25" style="1" customWidth="1"/>
    <col min="3" max="3" width="10.5" style="2" customWidth="1"/>
    <col min="4" max="4" width="8" style="10" customWidth="1"/>
    <col min="5" max="5" width="9" style="1"/>
    <col min="6" max="6" width="23.625" style="12" customWidth="1"/>
    <col min="7" max="7" width="8.375" style="14" customWidth="1"/>
    <col min="8" max="8" width="23.75" style="12" customWidth="1"/>
    <col min="9" max="9" width="8.375" style="14" customWidth="1"/>
    <col min="10" max="10" width="10.625" style="16" customWidth="1"/>
    <col min="11" max="11" width="19.375" style="2" customWidth="1"/>
    <col min="12" max="12" width="4.5" style="1" customWidth="1"/>
    <col min="13" max="13" width="7" style="1" customWidth="1"/>
    <col min="14" max="14" width="13.375" style="1" customWidth="1"/>
    <col min="15" max="16384" width="9" style="1"/>
  </cols>
  <sheetData>
    <row r="1" spans="1:11" s="4" customFormat="1" ht="18.600000000000001" customHeight="1" x14ac:dyDescent="0.5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4" customFormat="1" ht="18.600000000000001" customHeight="1" x14ac:dyDescent="0.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4" customFormat="1" ht="18.600000000000001" customHeight="1" x14ac:dyDescent="0.5">
      <c r="A3" s="56" t="s">
        <v>77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600000000000001" customHeight="1" x14ac:dyDescent="0.35">
      <c r="A4" s="3"/>
      <c r="B4" s="3"/>
      <c r="C4" s="3"/>
      <c r="D4" s="8"/>
      <c r="E4" s="3"/>
      <c r="F4" s="11"/>
      <c r="G4" s="13"/>
      <c r="H4" s="11"/>
      <c r="I4" s="13"/>
      <c r="J4" s="15"/>
      <c r="K4" s="3"/>
    </row>
    <row r="5" spans="1:11" s="6" customFormat="1" ht="59.25" customHeight="1" x14ac:dyDescent="0.2">
      <c r="A5" s="5" t="s">
        <v>0</v>
      </c>
      <c r="B5" s="5" t="s">
        <v>1</v>
      </c>
      <c r="C5" s="5" t="s">
        <v>8</v>
      </c>
      <c r="D5" s="9" t="s">
        <v>2</v>
      </c>
      <c r="E5" s="5" t="s">
        <v>3</v>
      </c>
      <c r="F5" s="57" t="s">
        <v>4</v>
      </c>
      <c r="G5" s="57"/>
      <c r="H5" s="57" t="s">
        <v>5</v>
      </c>
      <c r="I5" s="57"/>
      <c r="J5" s="5" t="s">
        <v>6</v>
      </c>
      <c r="K5" s="5" t="s">
        <v>7</v>
      </c>
    </row>
    <row r="6" spans="1:11" s="7" customFormat="1" ht="18.600000000000001" customHeight="1" x14ac:dyDescent="0.2">
      <c r="A6" s="33">
        <v>1</v>
      </c>
      <c r="B6" s="33" t="s">
        <v>12</v>
      </c>
      <c r="C6" s="35">
        <f>48000+32000+6400+5400+27000</f>
        <v>118800</v>
      </c>
      <c r="D6" s="35">
        <f>93750+62500+12500+5400+27071</f>
        <v>201221</v>
      </c>
      <c r="E6" s="45" t="s">
        <v>9</v>
      </c>
      <c r="F6" s="55" t="s">
        <v>22</v>
      </c>
      <c r="G6" s="47">
        <f>C6</f>
        <v>118800</v>
      </c>
      <c r="H6" s="51" t="str">
        <f>F6</f>
        <v>บริษัท เบอร์ลินฟาร์มาซูติคอลอินดัสตี้ จำกัด</v>
      </c>
      <c r="I6" s="47">
        <f t="shared" ref="I6" si="0">C6</f>
        <v>118800</v>
      </c>
      <c r="J6" s="53" t="s">
        <v>10</v>
      </c>
      <c r="K6" s="17" t="s">
        <v>23</v>
      </c>
    </row>
    <row r="7" spans="1:11" s="7" customFormat="1" ht="18.600000000000001" customHeight="1" x14ac:dyDescent="0.2">
      <c r="A7" s="34"/>
      <c r="B7" s="34"/>
      <c r="C7" s="36"/>
      <c r="D7" s="36"/>
      <c r="E7" s="46"/>
      <c r="F7" s="52"/>
      <c r="G7" s="48"/>
      <c r="H7" s="52"/>
      <c r="I7" s="48"/>
      <c r="J7" s="54"/>
      <c r="K7" s="27" t="s">
        <v>24</v>
      </c>
    </row>
    <row r="8" spans="1:11" s="7" customFormat="1" ht="18.600000000000001" customHeight="1" x14ac:dyDescent="0.2">
      <c r="A8" s="33">
        <v>2</v>
      </c>
      <c r="B8" s="33" t="s">
        <v>12</v>
      </c>
      <c r="C8" s="35">
        <v>93200</v>
      </c>
      <c r="D8" s="35">
        <v>93200</v>
      </c>
      <c r="E8" s="45" t="s">
        <v>9</v>
      </c>
      <c r="F8" s="55" t="s">
        <v>14</v>
      </c>
      <c r="G8" s="47">
        <f t="shared" ref="G8" si="1">C8</f>
        <v>93200</v>
      </c>
      <c r="H8" s="51" t="str">
        <f t="shared" ref="H8" si="2">F8</f>
        <v>บริษัท ที.แมน ฟาร์มา จำกัด</v>
      </c>
      <c r="I8" s="47">
        <f t="shared" ref="I8" si="3">C8</f>
        <v>93200</v>
      </c>
      <c r="J8" s="53" t="s">
        <v>10</v>
      </c>
      <c r="K8" s="24" t="s">
        <v>25</v>
      </c>
    </row>
    <row r="9" spans="1:11" s="7" customFormat="1" ht="18.600000000000001" customHeight="1" x14ac:dyDescent="0.2">
      <c r="A9" s="34"/>
      <c r="B9" s="34"/>
      <c r="C9" s="36"/>
      <c r="D9" s="36"/>
      <c r="E9" s="46"/>
      <c r="F9" s="52"/>
      <c r="G9" s="48"/>
      <c r="H9" s="52"/>
      <c r="I9" s="48"/>
      <c r="J9" s="54"/>
      <c r="K9" s="30" t="s">
        <v>24</v>
      </c>
    </row>
    <row r="10" spans="1:11" s="7" customFormat="1" ht="18.600000000000001" customHeight="1" x14ac:dyDescent="0.2">
      <c r="A10" s="33">
        <v>3</v>
      </c>
      <c r="B10" s="33" t="s">
        <v>12</v>
      </c>
      <c r="C10" s="35">
        <v>5580</v>
      </c>
      <c r="D10" s="35">
        <v>5580</v>
      </c>
      <c r="E10" s="45" t="s">
        <v>9</v>
      </c>
      <c r="F10" s="51" t="s">
        <v>20</v>
      </c>
      <c r="G10" s="47">
        <f t="shared" ref="G10" si="4">C10</f>
        <v>5580</v>
      </c>
      <c r="H10" s="51" t="str">
        <f t="shared" ref="H10" si="5">F10</f>
        <v>บริษัท โปลิฟาร์ม จำกัด</v>
      </c>
      <c r="I10" s="47">
        <f t="shared" ref="I10" si="6">C10</f>
        <v>5580</v>
      </c>
      <c r="J10" s="53" t="s">
        <v>10</v>
      </c>
      <c r="K10" s="24" t="s">
        <v>26</v>
      </c>
    </row>
    <row r="11" spans="1:11" s="7" customFormat="1" ht="18.600000000000001" customHeight="1" x14ac:dyDescent="0.2">
      <c r="A11" s="34"/>
      <c r="B11" s="34"/>
      <c r="C11" s="36"/>
      <c r="D11" s="36"/>
      <c r="E11" s="46"/>
      <c r="F11" s="52"/>
      <c r="G11" s="48"/>
      <c r="H11" s="52"/>
      <c r="I11" s="48"/>
      <c r="J11" s="54"/>
      <c r="K11" s="30" t="s">
        <v>24</v>
      </c>
    </row>
    <row r="12" spans="1:11" s="7" customFormat="1" ht="18.600000000000001" customHeight="1" x14ac:dyDescent="0.2">
      <c r="A12" s="33">
        <v>4</v>
      </c>
      <c r="B12" s="33" t="s">
        <v>12</v>
      </c>
      <c r="C12" s="35">
        <f>16000+7000+24000</f>
        <v>47000</v>
      </c>
      <c r="D12" s="35">
        <f>16000+7000+24000</f>
        <v>47000</v>
      </c>
      <c r="E12" s="45" t="s">
        <v>9</v>
      </c>
      <c r="F12" s="49" t="s">
        <v>27</v>
      </c>
      <c r="G12" s="47">
        <f t="shared" ref="G12" si="7">C12</f>
        <v>47000</v>
      </c>
      <c r="H12" s="51" t="str">
        <f t="shared" ref="H12" si="8">F12</f>
        <v>บริษัท ที เอ็น พี เฮลท์แคร์ จำกัด</v>
      </c>
      <c r="I12" s="47">
        <f t="shared" ref="I12:I18" si="9">C12</f>
        <v>47000</v>
      </c>
      <c r="J12" s="53" t="s">
        <v>10</v>
      </c>
      <c r="K12" s="29" t="s">
        <v>28</v>
      </c>
    </row>
    <row r="13" spans="1:11" s="7" customFormat="1" ht="18.600000000000001" customHeight="1" x14ac:dyDescent="0.2">
      <c r="A13" s="34"/>
      <c r="B13" s="34"/>
      <c r="C13" s="36"/>
      <c r="D13" s="36"/>
      <c r="E13" s="46"/>
      <c r="F13" s="50"/>
      <c r="G13" s="48"/>
      <c r="H13" s="52"/>
      <c r="I13" s="48"/>
      <c r="J13" s="54"/>
      <c r="K13" s="30" t="s">
        <v>24</v>
      </c>
    </row>
    <row r="14" spans="1:11" s="7" customFormat="1" ht="18.600000000000001" customHeight="1" x14ac:dyDescent="0.2">
      <c r="A14" s="33">
        <v>5</v>
      </c>
      <c r="B14" s="33" t="s">
        <v>13</v>
      </c>
      <c r="C14" s="35">
        <v>40000</v>
      </c>
      <c r="D14" s="35">
        <v>40000</v>
      </c>
      <c r="E14" s="45" t="s">
        <v>9</v>
      </c>
      <c r="F14" s="49" t="s">
        <v>18</v>
      </c>
      <c r="G14" s="47">
        <f t="shared" ref="G14" si="10">C14</f>
        <v>40000</v>
      </c>
      <c r="H14" s="51" t="str">
        <f t="shared" ref="H14" si="11">F14</f>
        <v>บริษัท ซัน อินเตอร์แพค จำกัด</v>
      </c>
      <c r="I14" s="47">
        <f t="shared" si="9"/>
        <v>40000</v>
      </c>
      <c r="J14" s="53" t="s">
        <v>10</v>
      </c>
      <c r="K14" s="29" t="s">
        <v>29</v>
      </c>
    </row>
    <row r="15" spans="1:11" s="7" customFormat="1" ht="18.600000000000001" customHeight="1" x14ac:dyDescent="0.2">
      <c r="A15" s="34"/>
      <c r="B15" s="34"/>
      <c r="C15" s="36"/>
      <c r="D15" s="36"/>
      <c r="E15" s="46"/>
      <c r="F15" s="50"/>
      <c r="G15" s="48"/>
      <c r="H15" s="52"/>
      <c r="I15" s="48"/>
      <c r="J15" s="54"/>
      <c r="K15" s="30" t="s">
        <v>24</v>
      </c>
    </row>
    <row r="16" spans="1:11" s="7" customFormat="1" ht="18.600000000000001" customHeight="1" x14ac:dyDescent="0.2">
      <c r="A16" s="33">
        <v>6</v>
      </c>
      <c r="B16" s="33" t="s">
        <v>12</v>
      </c>
      <c r="C16" s="35">
        <v>71000</v>
      </c>
      <c r="D16" s="35">
        <v>71000</v>
      </c>
      <c r="E16" s="45" t="s">
        <v>9</v>
      </c>
      <c r="F16" s="49" t="s">
        <v>30</v>
      </c>
      <c r="G16" s="47">
        <f>C16</f>
        <v>71000</v>
      </c>
      <c r="H16" s="51" t="str">
        <f t="shared" ref="H16:H24" si="12">F16</f>
        <v>บริษัท ซีฟาม จำกัด</v>
      </c>
      <c r="I16" s="47">
        <f t="shared" si="9"/>
        <v>71000</v>
      </c>
      <c r="J16" s="53" t="s">
        <v>10</v>
      </c>
      <c r="K16" s="29" t="s">
        <v>29</v>
      </c>
    </row>
    <row r="17" spans="1:11" s="7" customFormat="1" ht="18.600000000000001" customHeight="1" x14ac:dyDescent="0.2">
      <c r="A17" s="34"/>
      <c r="B17" s="34"/>
      <c r="C17" s="36"/>
      <c r="D17" s="36"/>
      <c r="E17" s="46"/>
      <c r="F17" s="50"/>
      <c r="G17" s="48"/>
      <c r="H17" s="52"/>
      <c r="I17" s="48"/>
      <c r="J17" s="54"/>
      <c r="K17" s="30" t="s">
        <v>24</v>
      </c>
    </row>
    <row r="18" spans="1:11" s="7" customFormat="1" ht="18.600000000000001" customHeight="1" x14ac:dyDescent="0.2">
      <c r="A18" s="33">
        <v>7</v>
      </c>
      <c r="B18" s="33" t="s">
        <v>12</v>
      </c>
      <c r="C18" s="35">
        <f>112564+64200+14851.6+22363</f>
        <v>213978.6</v>
      </c>
      <c r="D18" s="35">
        <f>113420+89880+15044.4+22363</f>
        <v>240707.4</v>
      </c>
      <c r="E18" s="45" t="s">
        <v>9</v>
      </c>
      <c r="F18" s="51" t="s">
        <v>16</v>
      </c>
      <c r="G18" s="47">
        <f t="shared" ref="G18" si="13">C18</f>
        <v>213978.6</v>
      </c>
      <c r="H18" s="51" t="str">
        <f t="shared" ref="H18" si="14">F18</f>
        <v>บริษัท ซิลลิค ฟาร์มา จำกัด</v>
      </c>
      <c r="I18" s="47">
        <f t="shared" si="9"/>
        <v>213978.6</v>
      </c>
      <c r="J18" s="53" t="s">
        <v>10</v>
      </c>
      <c r="K18" s="24" t="s">
        <v>31</v>
      </c>
    </row>
    <row r="19" spans="1:11" s="7" customFormat="1" ht="18.600000000000001" customHeight="1" x14ac:dyDescent="0.2">
      <c r="A19" s="34"/>
      <c r="B19" s="34"/>
      <c r="C19" s="36"/>
      <c r="D19" s="36"/>
      <c r="E19" s="46"/>
      <c r="F19" s="52"/>
      <c r="G19" s="48"/>
      <c r="H19" s="52"/>
      <c r="I19" s="48"/>
      <c r="J19" s="54"/>
      <c r="K19" s="30" t="s">
        <v>24</v>
      </c>
    </row>
    <row r="20" spans="1:11" s="7" customFormat="1" ht="18.600000000000001" customHeight="1" x14ac:dyDescent="0.2">
      <c r="A20" s="33">
        <v>8</v>
      </c>
      <c r="B20" s="33" t="s">
        <v>12</v>
      </c>
      <c r="C20" s="35">
        <v>84600</v>
      </c>
      <c r="D20" s="35">
        <v>84600</v>
      </c>
      <c r="E20" s="45" t="s">
        <v>9</v>
      </c>
      <c r="F20" s="51" t="s">
        <v>32</v>
      </c>
      <c r="G20" s="47">
        <f t="shared" ref="G20" si="15">C20</f>
        <v>84600</v>
      </c>
      <c r="H20" s="51" t="str">
        <f t="shared" ref="H20" si="16">F20</f>
        <v>บริษัท บางกอก ดรัก จำกัด</v>
      </c>
      <c r="I20" s="47">
        <f t="shared" ref="I20" si="17">C20</f>
        <v>84600</v>
      </c>
      <c r="J20" s="53" t="s">
        <v>10</v>
      </c>
      <c r="K20" s="18" t="s">
        <v>33</v>
      </c>
    </row>
    <row r="21" spans="1:11" s="7" customFormat="1" ht="18.600000000000001" customHeight="1" x14ac:dyDescent="0.2">
      <c r="A21" s="34"/>
      <c r="B21" s="34"/>
      <c r="C21" s="36"/>
      <c r="D21" s="36"/>
      <c r="E21" s="46"/>
      <c r="F21" s="52"/>
      <c r="G21" s="48"/>
      <c r="H21" s="52"/>
      <c r="I21" s="48"/>
      <c r="J21" s="54"/>
      <c r="K21" s="30" t="s">
        <v>24</v>
      </c>
    </row>
    <row r="22" spans="1:11" s="7" customFormat="1" ht="18.600000000000001" customHeight="1" x14ac:dyDescent="0.2">
      <c r="A22" s="33">
        <v>9</v>
      </c>
      <c r="B22" s="33" t="s">
        <v>12</v>
      </c>
      <c r="C22" s="35">
        <v>5760</v>
      </c>
      <c r="D22" s="35">
        <v>5760</v>
      </c>
      <c r="E22" s="45" t="s">
        <v>9</v>
      </c>
      <c r="F22" s="51" t="s">
        <v>19</v>
      </c>
      <c r="G22" s="47">
        <f t="shared" ref="G22" si="18">C22</f>
        <v>5760</v>
      </c>
      <c r="H22" s="51" t="str">
        <f t="shared" ref="H22" si="19">F22</f>
        <v>บริษัท เอสพีเอส เมดิคอล จำกัด</v>
      </c>
      <c r="I22" s="47">
        <f t="shared" ref="I22" si="20">C22</f>
        <v>5760</v>
      </c>
      <c r="J22" s="53" t="s">
        <v>10</v>
      </c>
      <c r="K22" s="18" t="s">
        <v>34</v>
      </c>
    </row>
    <row r="23" spans="1:11" s="7" customFormat="1" ht="18.600000000000001" customHeight="1" x14ac:dyDescent="0.2">
      <c r="A23" s="34"/>
      <c r="B23" s="34"/>
      <c r="C23" s="36"/>
      <c r="D23" s="36"/>
      <c r="E23" s="46"/>
      <c r="F23" s="52"/>
      <c r="G23" s="48"/>
      <c r="H23" s="52"/>
      <c r="I23" s="48"/>
      <c r="J23" s="54"/>
      <c r="K23" s="30" t="s">
        <v>24</v>
      </c>
    </row>
    <row r="24" spans="1:11" s="7" customFormat="1" ht="18.600000000000001" customHeight="1" x14ac:dyDescent="0.2">
      <c r="A24" s="33">
        <v>10</v>
      </c>
      <c r="B24" s="33" t="s">
        <v>12</v>
      </c>
      <c r="C24" s="35">
        <v>14240</v>
      </c>
      <c r="D24" s="35">
        <f>7000+7490</f>
        <v>14490</v>
      </c>
      <c r="E24" s="45" t="s">
        <v>9</v>
      </c>
      <c r="F24" s="51" t="s">
        <v>17</v>
      </c>
      <c r="G24" s="47">
        <f t="shared" ref="G24" si="21">C24</f>
        <v>14240</v>
      </c>
      <c r="H24" s="51" t="str">
        <f t="shared" si="12"/>
        <v>บริษัท เซ็นทรัลโพลีเทรดดิ้ง จำกัด</v>
      </c>
      <c r="I24" s="47">
        <f>C24</f>
        <v>14240</v>
      </c>
      <c r="J24" s="53" t="s">
        <v>10</v>
      </c>
      <c r="K24" s="18" t="s">
        <v>35</v>
      </c>
    </row>
    <row r="25" spans="1:11" s="7" customFormat="1" ht="18" customHeight="1" x14ac:dyDescent="0.2">
      <c r="A25" s="58"/>
      <c r="B25" s="34"/>
      <c r="C25" s="59"/>
      <c r="D25" s="59"/>
      <c r="E25" s="46"/>
      <c r="F25" s="52"/>
      <c r="G25" s="48"/>
      <c r="H25" s="52"/>
      <c r="I25" s="60"/>
      <c r="J25" s="61"/>
      <c r="K25" s="30" t="s">
        <v>24</v>
      </c>
    </row>
    <row r="26" spans="1:11" s="7" customFormat="1" ht="18" customHeight="1" x14ac:dyDescent="0.2">
      <c r="A26" s="19"/>
      <c r="B26" s="19"/>
      <c r="C26" s="20"/>
      <c r="D26" s="20"/>
      <c r="E26" s="19"/>
      <c r="F26" s="21"/>
      <c r="G26" s="22"/>
      <c r="H26" s="21"/>
      <c r="I26" s="22"/>
      <c r="J26" s="23"/>
      <c r="K26" s="23"/>
    </row>
    <row r="27" spans="1:11" s="7" customFormat="1" ht="18.600000000000001" customHeight="1" x14ac:dyDescent="0.2">
      <c r="A27" s="33">
        <v>11</v>
      </c>
      <c r="B27" s="45" t="s">
        <v>12</v>
      </c>
      <c r="C27" s="37">
        <v>30000</v>
      </c>
      <c r="D27" s="37">
        <v>32100</v>
      </c>
      <c r="E27" s="45" t="s">
        <v>9</v>
      </c>
      <c r="F27" s="51" t="s">
        <v>36</v>
      </c>
      <c r="G27" s="41">
        <f>C27</f>
        <v>30000</v>
      </c>
      <c r="H27" s="39" t="str">
        <f>F27</f>
        <v>บริษัท ส.เจริญเภสัชเทรดดิ้ง จำกัด</v>
      </c>
      <c r="I27" s="41">
        <f>C27</f>
        <v>30000</v>
      </c>
      <c r="J27" s="62" t="s">
        <v>10</v>
      </c>
      <c r="K27" s="26" t="s">
        <v>37</v>
      </c>
    </row>
    <row r="28" spans="1:11" s="7" customFormat="1" ht="18.600000000000001" customHeight="1" x14ac:dyDescent="0.2">
      <c r="A28" s="34"/>
      <c r="B28" s="46"/>
      <c r="C28" s="38"/>
      <c r="D28" s="38"/>
      <c r="E28" s="46"/>
      <c r="F28" s="52"/>
      <c r="G28" s="42"/>
      <c r="H28" s="40"/>
      <c r="I28" s="42"/>
      <c r="J28" s="63"/>
      <c r="K28" s="30" t="s">
        <v>24</v>
      </c>
    </row>
    <row r="29" spans="1:11" s="7" customFormat="1" ht="18.600000000000001" customHeight="1" x14ac:dyDescent="0.2">
      <c r="A29" s="33">
        <v>12</v>
      </c>
      <c r="B29" s="45" t="s">
        <v>12</v>
      </c>
      <c r="C29" s="35">
        <v>22500</v>
      </c>
      <c r="D29" s="35">
        <v>22500</v>
      </c>
      <c r="E29" s="45" t="s">
        <v>9</v>
      </c>
      <c r="F29" s="51" t="s">
        <v>38</v>
      </c>
      <c r="G29" s="41">
        <f t="shared" ref="G29" si="22">C29</f>
        <v>22500</v>
      </c>
      <c r="H29" s="39" t="str">
        <f t="shared" ref="H29" si="23">F29</f>
        <v>บริษัท ที.โอ.เคมีคอลส์ (1979) จำกัด</v>
      </c>
      <c r="I29" s="47">
        <f>C29</f>
        <v>22500</v>
      </c>
      <c r="J29" s="53" t="s">
        <v>10</v>
      </c>
      <c r="K29" s="26" t="s">
        <v>39</v>
      </c>
    </row>
    <row r="30" spans="1:11" s="7" customFormat="1" ht="18.600000000000001" customHeight="1" x14ac:dyDescent="0.2">
      <c r="A30" s="34"/>
      <c r="B30" s="46"/>
      <c r="C30" s="36"/>
      <c r="D30" s="36"/>
      <c r="E30" s="46"/>
      <c r="F30" s="52"/>
      <c r="G30" s="42"/>
      <c r="H30" s="40"/>
      <c r="I30" s="48"/>
      <c r="J30" s="54"/>
      <c r="K30" s="30" t="s">
        <v>24</v>
      </c>
    </row>
    <row r="31" spans="1:11" s="7" customFormat="1" ht="18.600000000000001" customHeight="1" x14ac:dyDescent="0.2">
      <c r="A31" s="33">
        <v>13</v>
      </c>
      <c r="B31" s="33" t="s">
        <v>12</v>
      </c>
      <c r="C31" s="35">
        <v>42750</v>
      </c>
      <c r="D31" s="35">
        <v>48150</v>
      </c>
      <c r="E31" s="45" t="s">
        <v>9</v>
      </c>
      <c r="F31" s="49" t="s">
        <v>40</v>
      </c>
      <c r="G31" s="41">
        <f t="shared" ref="G31:G49" si="24">C31</f>
        <v>42750</v>
      </c>
      <c r="H31" s="39" t="str">
        <f t="shared" ref="H31:H33" si="25">F31</f>
        <v>บริษัท พรอส ฟาร์มา จำกัด</v>
      </c>
      <c r="I31" s="47">
        <f t="shared" ref="I31" si="26">C31</f>
        <v>42750</v>
      </c>
      <c r="J31" s="53" t="s">
        <v>10</v>
      </c>
      <c r="K31" s="26" t="s">
        <v>41</v>
      </c>
    </row>
    <row r="32" spans="1:11" s="7" customFormat="1" ht="18.600000000000001" customHeight="1" x14ac:dyDescent="0.2">
      <c r="A32" s="34"/>
      <c r="B32" s="34"/>
      <c r="C32" s="36"/>
      <c r="D32" s="36"/>
      <c r="E32" s="46"/>
      <c r="F32" s="50"/>
      <c r="G32" s="42"/>
      <c r="H32" s="40"/>
      <c r="I32" s="48"/>
      <c r="J32" s="54"/>
      <c r="K32" s="30" t="s">
        <v>24</v>
      </c>
    </row>
    <row r="33" spans="1:11" s="7" customFormat="1" ht="18.600000000000001" customHeight="1" x14ac:dyDescent="0.2">
      <c r="A33" s="33">
        <v>14</v>
      </c>
      <c r="B33" s="33" t="s">
        <v>12</v>
      </c>
      <c r="C33" s="35">
        <v>44999.92</v>
      </c>
      <c r="D33" s="35">
        <v>44999.92</v>
      </c>
      <c r="E33" s="45" t="s">
        <v>9</v>
      </c>
      <c r="F33" s="49" t="s">
        <v>42</v>
      </c>
      <c r="G33" s="41">
        <f t="shared" si="24"/>
        <v>44999.92</v>
      </c>
      <c r="H33" s="49" t="str">
        <f t="shared" si="25"/>
        <v>บริษัท จรูญเภสัช จำกัด</v>
      </c>
      <c r="I33" s="64">
        <f t="shared" ref="I33" si="27">C33</f>
        <v>44999.92</v>
      </c>
      <c r="J33" s="53" t="s">
        <v>10</v>
      </c>
      <c r="K33" s="26" t="s">
        <v>43</v>
      </c>
    </row>
    <row r="34" spans="1:11" s="7" customFormat="1" ht="18.600000000000001" customHeight="1" x14ac:dyDescent="0.2">
      <c r="A34" s="34"/>
      <c r="B34" s="34"/>
      <c r="C34" s="36"/>
      <c r="D34" s="36"/>
      <c r="E34" s="46"/>
      <c r="F34" s="50"/>
      <c r="G34" s="42"/>
      <c r="H34" s="50"/>
      <c r="I34" s="65"/>
      <c r="J34" s="54"/>
      <c r="K34" s="30" t="s">
        <v>24</v>
      </c>
    </row>
    <row r="35" spans="1:11" s="7" customFormat="1" ht="18.600000000000001" customHeight="1" x14ac:dyDescent="0.2">
      <c r="A35" s="33">
        <v>15</v>
      </c>
      <c r="B35" s="45" t="s">
        <v>12</v>
      </c>
      <c r="C35" s="37">
        <v>72000</v>
      </c>
      <c r="D35" s="37">
        <v>72270</v>
      </c>
      <c r="E35" s="45" t="s">
        <v>9</v>
      </c>
      <c r="F35" s="39" t="s">
        <v>27</v>
      </c>
      <c r="G35" s="41">
        <f t="shared" si="24"/>
        <v>72000</v>
      </c>
      <c r="H35" s="39" t="str">
        <f>F35</f>
        <v>บริษัท ที เอ็น พี เฮลท์แคร์ จำกัด</v>
      </c>
      <c r="I35" s="43">
        <f t="shared" ref="I35" si="28">C35</f>
        <v>72000</v>
      </c>
      <c r="J35" s="53" t="s">
        <v>10</v>
      </c>
      <c r="K35" s="29" t="s">
        <v>44</v>
      </c>
    </row>
    <row r="36" spans="1:11" s="7" customFormat="1" ht="18.600000000000001" customHeight="1" x14ac:dyDescent="0.2">
      <c r="A36" s="34"/>
      <c r="B36" s="46"/>
      <c r="C36" s="38"/>
      <c r="D36" s="38"/>
      <c r="E36" s="46"/>
      <c r="F36" s="40"/>
      <c r="G36" s="42"/>
      <c r="H36" s="40"/>
      <c r="I36" s="44"/>
      <c r="J36" s="54"/>
      <c r="K36" s="30" t="s">
        <v>24</v>
      </c>
    </row>
    <row r="37" spans="1:11" s="7" customFormat="1" ht="18.600000000000001" customHeight="1" x14ac:dyDescent="0.2">
      <c r="A37" s="33">
        <v>16</v>
      </c>
      <c r="B37" s="33" t="s">
        <v>12</v>
      </c>
      <c r="C37" s="35">
        <v>80000</v>
      </c>
      <c r="D37" s="35">
        <v>80000</v>
      </c>
      <c r="E37" s="45" t="s">
        <v>9</v>
      </c>
      <c r="F37" s="51" t="s">
        <v>15</v>
      </c>
      <c r="G37" s="41">
        <f t="shared" si="24"/>
        <v>80000</v>
      </c>
      <c r="H37" s="39" t="str">
        <f t="shared" ref="H37" si="29">F37</f>
        <v>บริษัท ฟาร์มาดิกา จำกัด</v>
      </c>
      <c r="I37" s="64">
        <f t="shared" ref="I37" si="30">C37</f>
        <v>80000</v>
      </c>
      <c r="J37" s="53" t="s">
        <v>10</v>
      </c>
      <c r="K37" s="26" t="s">
        <v>45</v>
      </c>
    </row>
    <row r="38" spans="1:11" s="7" customFormat="1" ht="18.600000000000001" customHeight="1" x14ac:dyDescent="0.2">
      <c r="A38" s="34"/>
      <c r="B38" s="34"/>
      <c r="C38" s="36"/>
      <c r="D38" s="36"/>
      <c r="E38" s="46"/>
      <c r="F38" s="52"/>
      <c r="G38" s="42"/>
      <c r="H38" s="40"/>
      <c r="I38" s="65"/>
      <c r="J38" s="54"/>
      <c r="K38" s="30" t="s">
        <v>24</v>
      </c>
    </row>
    <row r="39" spans="1:11" ht="18.600000000000001" customHeight="1" x14ac:dyDescent="0.55000000000000004">
      <c r="A39" s="33">
        <v>17</v>
      </c>
      <c r="B39" s="33" t="s">
        <v>12</v>
      </c>
      <c r="C39" s="35">
        <v>15000</v>
      </c>
      <c r="D39" s="35">
        <v>22530</v>
      </c>
      <c r="E39" s="45" t="s">
        <v>9</v>
      </c>
      <c r="F39" s="51" t="s">
        <v>46</v>
      </c>
      <c r="G39" s="41">
        <f t="shared" si="24"/>
        <v>15000</v>
      </c>
      <c r="H39" s="39" t="str">
        <f t="shared" ref="H39" si="31">F39</f>
        <v>องค์การเภสัชกรรม</v>
      </c>
      <c r="I39" s="64">
        <f>C39</f>
        <v>15000</v>
      </c>
      <c r="J39" s="53" t="s">
        <v>10</v>
      </c>
      <c r="K39" s="26" t="s">
        <v>47</v>
      </c>
    </row>
    <row r="40" spans="1:11" ht="18.600000000000001" customHeight="1" x14ac:dyDescent="0.55000000000000004">
      <c r="A40" s="34"/>
      <c r="B40" s="34"/>
      <c r="C40" s="36"/>
      <c r="D40" s="36"/>
      <c r="E40" s="46"/>
      <c r="F40" s="52"/>
      <c r="G40" s="42"/>
      <c r="H40" s="40"/>
      <c r="I40" s="65"/>
      <c r="J40" s="54"/>
      <c r="K40" s="32" t="s">
        <v>24</v>
      </c>
    </row>
    <row r="41" spans="1:11" ht="18.600000000000001" customHeight="1" x14ac:dyDescent="0.55000000000000004">
      <c r="A41" s="33">
        <v>18</v>
      </c>
      <c r="B41" s="33" t="s">
        <v>12</v>
      </c>
      <c r="C41" s="35">
        <v>12000</v>
      </c>
      <c r="D41" s="35">
        <v>12840</v>
      </c>
      <c r="E41" s="45" t="s">
        <v>9</v>
      </c>
      <c r="F41" s="51" t="s">
        <v>48</v>
      </c>
      <c r="G41" s="41">
        <f t="shared" si="24"/>
        <v>12000</v>
      </c>
      <c r="H41" s="39" t="str">
        <f t="shared" ref="H41" si="32">F41</f>
        <v>หจก.แอล.บี.เอส.แลบบอเรตอรี่</v>
      </c>
      <c r="I41" s="64">
        <f t="shared" ref="I41" si="33">C41</f>
        <v>12000</v>
      </c>
      <c r="J41" s="53" t="s">
        <v>10</v>
      </c>
      <c r="K41" s="26" t="s">
        <v>49</v>
      </c>
    </row>
    <row r="42" spans="1:11" ht="18.600000000000001" customHeight="1" x14ac:dyDescent="0.55000000000000004">
      <c r="A42" s="34"/>
      <c r="B42" s="34"/>
      <c r="C42" s="36"/>
      <c r="D42" s="36"/>
      <c r="E42" s="46"/>
      <c r="F42" s="52"/>
      <c r="G42" s="42"/>
      <c r="H42" s="40"/>
      <c r="I42" s="65"/>
      <c r="J42" s="54"/>
      <c r="K42" s="32" t="s">
        <v>24</v>
      </c>
    </row>
    <row r="43" spans="1:11" ht="18.600000000000001" customHeight="1" x14ac:dyDescent="0.55000000000000004">
      <c r="A43" s="33">
        <v>19</v>
      </c>
      <c r="B43" s="33" t="s">
        <v>12</v>
      </c>
      <c r="C43" s="35">
        <v>17434</v>
      </c>
      <c r="D43" s="35">
        <v>17434</v>
      </c>
      <c r="E43" s="45" t="s">
        <v>9</v>
      </c>
      <c r="F43" s="51" t="s">
        <v>50</v>
      </c>
      <c r="G43" s="41">
        <f t="shared" si="24"/>
        <v>17434</v>
      </c>
      <c r="H43" s="39" t="str">
        <f>F43</f>
        <v>บริษัท เยนเนอร์ราลดรั๊กส์เฮ้าส์ จำกัด</v>
      </c>
      <c r="I43" s="64">
        <f t="shared" ref="I43" si="34">C43</f>
        <v>17434</v>
      </c>
      <c r="J43" s="53" t="s">
        <v>10</v>
      </c>
      <c r="K43" s="26" t="s">
        <v>51</v>
      </c>
    </row>
    <row r="44" spans="1:11" ht="18.600000000000001" customHeight="1" x14ac:dyDescent="0.55000000000000004">
      <c r="A44" s="34"/>
      <c r="B44" s="34"/>
      <c r="C44" s="36"/>
      <c r="D44" s="36"/>
      <c r="E44" s="46"/>
      <c r="F44" s="52"/>
      <c r="G44" s="42"/>
      <c r="H44" s="40"/>
      <c r="I44" s="65"/>
      <c r="J44" s="54"/>
      <c r="K44" s="32" t="s">
        <v>24</v>
      </c>
    </row>
    <row r="45" spans="1:11" ht="18.600000000000001" customHeight="1" x14ac:dyDescent="0.55000000000000004">
      <c r="A45" s="33">
        <v>20</v>
      </c>
      <c r="B45" s="33" t="s">
        <v>12</v>
      </c>
      <c r="C45" s="35">
        <f>3400+54000+20235+8932+3990+20758+118750</f>
        <v>230065</v>
      </c>
      <c r="D45" s="35">
        <f>3509.6+120000+27285+22684+3990+59011+343750</f>
        <v>580229.6</v>
      </c>
      <c r="E45" s="45" t="s">
        <v>9</v>
      </c>
      <c r="F45" s="51" t="s">
        <v>52</v>
      </c>
      <c r="G45" s="41">
        <f t="shared" si="24"/>
        <v>230065</v>
      </c>
      <c r="H45" s="39" t="str">
        <f t="shared" ref="H45" si="35">F45</f>
        <v>ห้างหุ้นส่วนจำกัด ภิญโญฟาร์มาซี</v>
      </c>
      <c r="I45" s="64">
        <f t="shared" ref="I45" si="36">C45</f>
        <v>230065</v>
      </c>
      <c r="J45" s="53" t="s">
        <v>10</v>
      </c>
      <c r="K45" s="26" t="s">
        <v>53</v>
      </c>
    </row>
    <row r="46" spans="1:11" ht="18.600000000000001" customHeight="1" x14ac:dyDescent="0.55000000000000004">
      <c r="A46" s="34"/>
      <c r="B46" s="34"/>
      <c r="C46" s="36"/>
      <c r="D46" s="36"/>
      <c r="E46" s="46"/>
      <c r="F46" s="52"/>
      <c r="G46" s="42"/>
      <c r="H46" s="40"/>
      <c r="I46" s="65"/>
      <c r="J46" s="54"/>
      <c r="K46" s="32" t="s">
        <v>24</v>
      </c>
    </row>
    <row r="47" spans="1:11" ht="18.600000000000001" customHeight="1" x14ac:dyDescent="0.55000000000000004">
      <c r="A47" s="33">
        <v>21</v>
      </c>
      <c r="B47" s="33" t="s">
        <v>12</v>
      </c>
      <c r="C47" s="35">
        <f>6140+8460</f>
        <v>14600</v>
      </c>
      <c r="D47" s="35">
        <f>6141.8+8474.4</f>
        <v>14616.2</v>
      </c>
      <c r="E47" s="45" t="s">
        <v>9</v>
      </c>
      <c r="F47" s="51" t="s">
        <v>54</v>
      </c>
      <c r="G47" s="41">
        <f t="shared" si="24"/>
        <v>14600</v>
      </c>
      <c r="H47" s="39" t="str">
        <f t="shared" ref="H47" si="37">F47</f>
        <v>หสน.โรงงานเภสัชกรรม พอนด์เคมีคอล ประเทศไทย</v>
      </c>
      <c r="I47" s="64">
        <f t="shared" ref="I47" si="38">C47</f>
        <v>14600</v>
      </c>
      <c r="J47" s="53" t="s">
        <v>10</v>
      </c>
      <c r="K47" s="25" t="s">
        <v>55</v>
      </c>
    </row>
    <row r="48" spans="1:11" ht="18.600000000000001" customHeight="1" x14ac:dyDescent="0.55000000000000004">
      <c r="A48" s="34"/>
      <c r="B48" s="34"/>
      <c r="C48" s="36"/>
      <c r="D48" s="36"/>
      <c r="E48" s="46"/>
      <c r="F48" s="52"/>
      <c r="G48" s="42"/>
      <c r="H48" s="40"/>
      <c r="I48" s="65"/>
      <c r="J48" s="54"/>
      <c r="K48" s="32" t="s">
        <v>24</v>
      </c>
    </row>
    <row r="49" spans="1:11" ht="18.600000000000001" customHeight="1" x14ac:dyDescent="0.55000000000000004">
      <c r="A49" s="33">
        <v>22</v>
      </c>
      <c r="B49" s="33" t="s">
        <v>12</v>
      </c>
      <c r="C49" s="35">
        <f>15000+60000+47500</f>
        <v>122500</v>
      </c>
      <c r="D49" s="35">
        <f>18000+72500+57500</f>
        <v>148000</v>
      </c>
      <c r="E49" s="45" t="s">
        <v>9</v>
      </c>
      <c r="F49" s="49" t="s">
        <v>56</v>
      </c>
      <c r="G49" s="41">
        <f t="shared" si="24"/>
        <v>122500</v>
      </c>
      <c r="H49" s="49" t="s">
        <v>56</v>
      </c>
      <c r="I49" s="64">
        <f t="shared" ref="I49" si="39">C49</f>
        <v>122500</v>
      </c>
      <c r="J49" s="53" t="s">
        <v>10</v>
      </c>
      <c r="K49" s="25" t="s">
        <v>57</v>
      </c>
    </row>
    <row r="50" spans="1:11" ht="18.600000000000001" customHeight="1" x14ac:dyDescent="0.55000000000000004">
      <c r="A50" s="34"/>
      <c r="B50" s="34"/>
      <c r="C50" s="36"/>
      <c r="D50" s="36"/>
      <c r="E50" s="46"/>
      <c r="F50" s="50"/>
      <c r="G50" s="42"/>
      <c r="H50" s="50"/>
      <c r="I50" s="65"/>
      <c r="J50" s="54"/>
      <c r="K50" s="32" t="s">
        <v>24</v>
      </c>
    </row>
    <row r="51" spans="1:11" ht="18.600000000000001" customHeight="1" x14ac:dyDescent="0.35">
      <c r="A51" s="19"/>
      <c r="B51" s="19"/>
      <c r="C51" s="20"/>
      <c r="D51" s="20"/>
      <c r="E51" s="19"/>
      <c r="F51" s="21"/>
      <c r="G51" s="22"/>
      <c r="H51" s="21"/>
      <c r="I51" s="22"/>
      <c r="J51" s="23"/>
      <c r="K51" s="23"/>
    </row>
    <row r="52" spans="1:11" ht="18.600000000000001" customHeight="1" x14ac:dyDescent="0.55000000000000004">
      <c r="A52" s="33">
        <v>23</v>
      </c>
      <c r="B52" s="33" t="s">
        <v>12</v>
      </c>
      <c r="C52" s="35">
        <v>73500</v>
      </c>
      <c r="D52" s="35">
        <v>73500</v>
      </c>
      <c r="E52" s="45" t="s">
        <v>9</v>
      </c>
      <c r="F52" s="51" t="s">
        <v>58</v>
      </c>
      <c r="G52" s="47">
        <f t="shared" ref="G52" si="40">C52</f>
        <v>73500</v>
      </c>
      <c r="H52" s="51" t="str">
        <f>F52</f>
        <v xml:space="preserve">บริษัท แปซิฟิค เฮลธ์แคร์ (ไทยแลนด์) จำกัด </v>
      </c>
      <c r="I52" s="47">
        <f t="shared" ref="I52" si="41">C52</f>
        <v>73500</v>
      </c>
      <c r="J52" s="53" t="s">
        <v>10</v>
      </c>
      <c r="K52" s="26" t="s">
        <v>59</v>
      </c>
    </row>
    <row r="53" spans="1:11" ht="18.600000000000001" customHeight="1" x14ac:dyDescent="0.55000000000000004">
      <c r="A53" s="34"/>
      <c r="B53" s="34"/>
      <c r="C53" s="36"/>
      <c r="D53" s="36"/>
      <c r="E53" s="46"/>
      <c r="F53" s="52"/>
      <c r="G53" s="48"/>
      <c r="H53" s="52"/>
      <c r="I53" s="48"/>
      <c r="J53" s="54"/>
      <c r="K53" s="32" t="s">
        <v>24</v>
      </c>
    </row>
    <row r="54" spans="1:11" ht="18.600000000000001" customHeight="1" x14ac:dyDescent="0.55000000000000004">
      <c r="A54" s="33">
        <v>24</v>
      </c>
      <c r="B54" s="33" t="s">
        <v>12</v>
      </c>
      <c r="C54" s="35">
        <f>17387.5+14552</f>
        <v>31939.5</v>
      </c>
      <c r="D54" s="35">
        <f>21907.5+18248</f>
        <v>40155.5</v>
      </c>
      <c r="E54" s="45" t="s">
        <v>9</v>
      </c>
      <c r="F54" s="51" t="s">
        <v>60</v>
      </c>
      <c r="G54" s="47">
        <f t="shared" ref="G54" si="42">C54</f>
        <v>31939.5</v>
      </c>
      <c r="H54" s="51" t="str">
        <f t="shared" ref="H54" si="43">F54</f>
        <v>บริษัท แอโรแคร์ จำกัด</v>
      </c>
      <c r="I54" s="47">
        <f t="shared" ref="I54" si="44">C54</f>
        <v>31939.5</v>
      </c>
      <c r="J54" s="53" t="s">
        <v>10</v>
      </c>
      <c r="K54" s="26" t="s">
        <v>61</v>
      </c>
    </row>
    <row r="55" spans="1:11" ht="18.600000000000001" customHeight="1" x14ac:dyDescent="0.55000000000000004">
      <c r="A55" s="34"/>
      <c r="B55" s="34"/>
      <c r="C55" s="36"/>
      <c r="D55" s="36"/>
      <c r="E55" s="46"/>
      <c r="F55" s="52"/>
      <c r="G55" s="48"/>
      <c r="H55" s="52"/>
      <c r="I55" s="48"/>
      <c r="J55" s="54"/>
      <c r="K55" s="32" t="s">
        <v>24</v>
      </c>
    </row>
    <row r="56" spans="1:11" ht="18.600000000000001" customHeight="1" x14ac:dyDescent="0.55000000000000004">
      <c r="A56" s="33">
        <v>25</v>
      </c>
      <c r="B56" s="33" t="s">
        <v>62</v>
      </c>
      <c r="C56" s="35">
        <v>19500</v>
      </c>
      <c r="D56" s="35">
        <v>19500</v>
      </c>
      <c r="E56" s="45" t="s">
        <v>9</v>
      </c>
      <c r="F56" s="49" t="s">
        <v>63</v>
      </c>
      <c r="G56" s="47">
        <f t="shared" ref="G56" si="45">C56</f>
        <v>19500</v>
      </c>
      <c r="H56" s="51" t="str">
        <f t="shared" ref="H56" si="46">F56</f>
        <v>บริษัท ธงทองโอสถ จำกัด</v>
      </c>
      <c r="I56" s="47">
        <f t="shared" ref="I56" si="47">C56</f>
        <v>19500</v>
      </c>
      <c r="J56" s="53" t="s">
        <v>10</v>
      </c>
      <c r="K56" s="26" t="s">
        <v>64</v>
      </c>
    </row>
    <row r="57" spans="1:11" ht="18.600000000000001" customHeight="1" x14ac:dyDescent="0.55000000000000004">
      <c r="A57" s="34"/>
      <c r="B57" s="34"/>
      <c r="C57" s="36"/>
      <c r="D57" s="36"/>
      <c r="E57" s="46"/>
      <c r="F57" s="50"/>
      <c r="G57" s="48"/>
      <c r="H57" s="52"/>
      <c r="I57" s="48"/>
      <c r="J57" s="54"/>
      <c r="K57" s="32" t="s">
        <v>24</v>
      </c>
    </row>
    <row r="58" spans="1:11" ht="18.600000000000001" customHeight="1" x14ac:dyDescent="0.55000000000000004">
      <c r="A58" s="33">
        <v>26</v>
      </c>
      <c r="B58" s="33" t="s">
        <v>12</v>
      </c>
      <c r="C58" s="35">
        <v>38400</v>
      </c>
      <c r="D58" s="35">
        <v>38400</v>
      </c>
      <c r="E58" s="45" t="s">
        <v>9</v>
      </c>
      <c r="F58" s="51" t="s">
        <v>20</v>
      </c>
      <c r="G58" s="47">
        <f t="shared" ref="G58" si="48">C58</f>
        <v>38400</v>
      </c>
      <c r="H58" s="51" t="str">
        <f t="shared" ref="H58" si="49">F58</f>
        <v>บริษัท โปลิฟาร์ม จำกัด</v>
      </c>
      <c r="I58" s="47">
        <f t="shared" ref="I58" si="50">C58</f>
        <v>38400</v>
      </c>
      <c r="J58" s="53" t="s">
        <v>10</v>
      </c>
      <c r="K58" s="26" t="s">
        <v>65</v>
      </c>
    </row>
    <row r="59" spans="1:11" ht="18.600000000000001" customHeight="1" x14ac:dyDescent="0.55000000000000004">
      <c r="A59" s="34"/>
      <c r="B59" s="34"/>
      <c r="C59" s="36"/>
      <c r="D59" s="36"/>
      <c r="E59" s="46"/>
      <c r="F59" s="52"/>
      <c r="G59" s="48"/>
      <c r="H59" s="52"/>
      <c r="I59" s="48"/>
      <c r="J59" s="54"/>
      <c r="K59" s="32" t="s">
        <v>24</v>
      </c>
    </row>
    <row r="60" spans="1:11" ht="18.600000000000001" customHeight="1" x14ac:dyDescent="0.55000000000000004">
      <c r="A60" s="33">
        <v>27</v>
      </c>
      <c r="B60" s="68" t="s">
        <v>12</v>
      </c>
      <c r="C60" s="70">
        <v>20437</v>
      </c>
      <c r="D60" s="70">
        <v>20437</v>
      </c>
      <c r="E60" s="45" t="s">
        <v>9</v>
      </c>
      <c r="F60" s="51" t="s">
        <v>46</v>
      </c>
      <c r="G60" s="72">
        <f t="shared" ref="G60" si="51">C60</f>
        <v>20437</v>
      </c>
      <c r="H60" s="74" t="str">
        <f t="shared" ref="H60" si="52">F60</f>
        <v>องค์การเภสัชกรรม</v>
      </c>
      <c r="I60" s="72">
        <f t="shared" ref="I60" si="53">C60</f>
        <v>20437</v>
      </c>
      <c r="J60" s="66" t="s">
        <v>10</v>
      </c>
      <c r="K60" s="26" t="s">
        <v>66</v>
      </c>
    </row>
    <row r="61" spans="1:11" ht="18.600000000000001" customHeight="1" x14ac:dyDescent="0.55000000000000004">
      <c r="A61" s="34"/>
      <c r="B61" s="69"/>
      <c r="C61" s="71"/>
      <c r="D61" s="71"/>
      <c r="E61" s="46"/>
      <c r="F61" s="52"/>
      <c r="G61" s="73"/>
      <c r="H61" s="75"/>
      <c r="I61" s="73"/>
      <c r="J61" s="67"/>
      <c r="K61" s="32" t="s">
        <v>24</v>
      </c>
    </row>
    <row r="62" spans="1:11" ht="18.600000000000001" customHeight="1" x14ac:dyDescent="0.55000000000000004">
      <c r="A62" s="33">
        <v>28</v>
      </c>
      <c r="B62" s="33" t="s">
        <v>12</v>
      </c>
      <c r="C62" s="35">
        <v>24000</v>
      </c>
      <c r="D62" s="35">
        <v>24000</v>
      </c>
      <c r="E62" s="45" t="s">
        <v>9</v>
      </c>
      <c r="F62" s="51" t="s">
        <v>67</v>
      </c>
      <c r="G62" s="47">
        <f t="shared" ref="G62" si="54">C62</f>
        <v>24000</v>
      </c>
      <c r="H62" s="51" t="str">
        <f t="shared" ref="H62" si="55">F62</f>
        <v>บริษัท พาตาร์แลบ (2517) จำกัด</v>
      </c>
      <c r="I62" s="47">
        <f t="shared" ref="I62" si="56">C62</f>
        <v>24000</v>
      </c>
      <c r="J62" s="53" t="s">
        <v>10</v>
      </c>
      <c r="K62" s="26" t="s">
        <v>68</v>
      </c>
    </row>
    <row r="63" spans="1:11" ht="18.600000000000001" customHeight="1" x14ac:dyDescent="0.55000000000000004">
      <c r="A63" s="34"/>
      <c r="B63" s="34"/>
      <c r="C63" s="36"/>
      <c r="D63" s="36"/>
      <c r="E63" s="46"/>
      <c r="F63" s="52"/>
      <c r="G63" s="48"/>
      <c r="H63" s="52"/>
      <c r="I63" s="48"/>
      <c r="J63" s="54"/>
      <c r="K63" s="32" t="s">
        <v>24</v>
      </c>
    </row>
    <row r="64" spans="1:11" ht="18.600000000000001" customHeight="1" x14ac:dyDescent="0.55000000000000004">
      <c r="A64" s="33">
        <v>29</v>
      </c>
      <c r="B64" s="33" t="s">
        <v>12</v>
      </c>
      <c r="C64" s="35">
        <f>20000+61500</f>
        <v>81500</v>
      </c>
      <c r="D64" s="35">
        <f>54200+90000</f>
        <v>144200</v>
      </c>
      <c r="E64" s="45" t="s">
        <v>9</v>
      </c>
      <c r="F64" s="51" t="s">
        <v>69</v>
      </c>
      <c r="G64" s="47">
        <f t="shared" ref="G64" si="57">C64</f>
        <v>81500</v>
      </c>
      <c r="H64" s="51" t="str">
        <f t="shared" ref="H64" si="58">F64</f>
        <v>บริษัท แมคโครฟาร์แลบ จำกัด</v>
      </c>
      <c r="I64" s="47">
        <f t="shared" ref="I64" si="59">C64</f>
        <v>81500</v>
      </c>
      <c r="J64" s="53" t="s">
        <v>10</v>
      </c>
      <c r="K64" s="26" t="s">
        <v>70</v>
      </c>
    </row>
    <row r="65" spans="1:11" ht="18.600000000000001" customHeight="1" x14ac:dyDescent="0.55000000000000004">
      <c r="A65" s="34"/>
      <c r="B65" s="34"/>
      <c r="C65" s="36"/>
      <c r="D65" s="36"/>
      <c r="E65" s="46"/>
      <c r="F65" s="52"/>
      <c r="G65" s="48"/>
      <c r="H65" s="52"/>
      <c r="I65" s="48"/>
      <c r="J65" s="54"/>
      <c r="K65" s="32" t="s">
        <v>24</v>
      </c>
    </row>
    <row r="66" spans="1:11" ht="18.600000000000001" customHeight="1" x14ac:dyDescent="0.55000000000000004">
      <c r="A66" s="33">
        <v>30</v>
      </c>
      <c r="B66" s="33" t="s">
        <v>12</v>
      </c>
      <c r="C66" s="35">
        <v>71550</v>
      </c>
      <c r="D66" s="35">
        <v>71550</v>
      </c>
      <c r="E66" s="45" t="s">
        <v>9</v>
      </c>
      <c r="F66" s="51" t="s">
        <v>72</v>
      </c>
      <c r="G66" s="47">
        <f t="shared" ref="G66" si="60">C66</f>
        <v>71550</v>
      </c>
      <c r="H66" s="51" t="str">
        <f t="shared" ref="H66" si="61">F66</f>
        <v>บริษัท เบอร์ลินฟาร์มาซูติคอลอินดัสตรี้ จำกัด</v>
      </c>
      <c r="I66" s="47">
        <f t="shared" ref="I66" si="62">C66</f>
        <v>71550</v>
      </c>
      <c r="J66" s="53" t="s">
        <v>10</v>
      </c>
      <c r="K66" s="26" t="s">
        <v>71</v>
      </c>
    </row>
    <row r="67" spans="1:11" ht="18.600000000000001" customHeight="1" x14ac:dyDescent="0.55000000000000004">
      <c r="A67" s="34"/>
      <c r="B67" s="34"/>
      <c r="C67" s="36"/>
      <c r="D67" s="36"/>
      <c r="E67" s="46"/>
      <c r="F67" s="52"/>
      <c r="G67" s="48"/>
      <c r="H67" s="52"/>
      <c r="I67" s="48"/>
      <c r="J67" s="54"/>
      <c r="K67" s="32" t="s">
        <v>24</v>
      </c>
    </row>
    <row r="68" spans="1:11" ht="18.600000000000001" customHeight="1" x14ac:dyDescent="0.55000000000000004">
      <c r="A68" s="33">
        <v>31</v>
      </c>
      <c r="B68" s="33" t="s">
        <v>12</v>
      </c>
      <c r="C68" s="35">
        <f>10660+19000+10250+2240+2900</f>
        <v>45050</v>
      </c>
      <c r="D68" s="35">
        <f>20500+27550+10260+2240+2900</f>
        <v>63450</v>
      </c>
      <c r="E68" s="45" t="s">
        <v>9</v>
      </c>
      <c r="F68" s="51" t="s">
        <v>46</v>
      </c>
      <c r="G68" s="47">
        <f t="shared" ref="G68:G72" si="63">C68</f>
        <v>45050</v>
      </c>
      <c r="H68" s="51" t="str">
        <f t="shared" ref="H68:H72" si="64">F68</f>
        <v>องค์การเภสัชกรรม</v>
      </c>
      <c r="I68" s="47">
        <f t="shared" ref="I68:I72" si="65">C68</f>
        <v>45050</v>
      </c>
      <c r="J68" s="53" t="s">
        <v>10</v>
      </c>
      <c r="K68" s="26" t="s">
        <v>73</v>
      </c>
    </row>
    <row r="69" spans="1:11" ht="18.600000000000001" customHeight="1" x14ac:dyDescent="0.55000000000000004">
      <c r="A69" s="34"/>
      <c r="B69" s="34"/>
      <c r="C69" s="36"/>
      <c r="D69" s="36"/>
      <c r="E69" s="46"/>
      <c r="F69" s="52"/>
      <c r="G69" s="48"/>
      <c r="H69" s="52"/>
      <c r="I69" s="48"/>
      <c r="J69" s="54"/>
      <c r="K69" s="32" t="s">
        <v>24</v>
      </c>
    </row>
    <row r="70" spans="1:11" ht="18.600000000000001" customHeight="1" x14ac:dyDescent="0.55000000000000004">
      <c r="A70" s="33">
        <v>32</v>
      </c>
      <c r="B70" s="45" t="s">
        <v>12</v>
      </c>
      <c r="C70" s="37">
        <v>15000</v>
      </c>
      <c r="D70" s="37">
        <v>15000</v>
      </c>
      <c r="E70" s="45" t="s">
        <v>9</v>
      </c>
      <c r="F70" s="39" t="s">
        <v>74</v>
      </c>
      <c r="G70" s="47">
        <f t="shared" si="63"/>
        <v>15000</v>
      </c>
      <c r="H70" s="39" t="str">
        <f t="shared" si="64"/>
        <v>บริษัท แสงไทยเมดคอล จำกัด</v>
      </c>
      <c r="I70" s="47">
        <f t="shared" si="65"/>
        <v>15000</v>
      </c>
      <c r="J70" s="53" t="s">
        <v>10</v>
      </c>
      <c r="K70" s="31" t="s">
        <v>75</v>
      </c>
    </row>
    <row r="71" spans="1:11" ht="18.600000000000001" customHeight="1" x14ac:dyDescent="0.55000000000000004">
      <c r="A71" s="34"/>
      <c r="B71" s="46"/>
      <c r="C71" s="38"/>
      <c r="D71" s="38"/>
      <c r="E71" s="46"/>
      <c r="F71" s="40"/>
      <c r="G71" s="48"/>
      <c r="H71" s="40"/>
      <c r="I71" s="48"/>
      <c r="J71" s="54"/>
      <c r="K71" s="32" t="s">
        <v>24</v>
      </c>
    </row>
    <row r="72" spans="1:11" ht="18.600000000000001" customHeight="1" x14ac:dyDescent="0.55000000000000004">
      <c r="A72" s="33">
        <v>33</v>
      </c>
      <c r="B72" s="45" t="s">
        <v>12</v>
      </c>
      <c r="C72" s="37">
        <v>5100</v>
      </c>
      <c r="D72" s="37">
        <v>5100</v>
      </c>
      <c r="E72" s="45" t="s">
        <v>9</v>
      </c>
      <c r="F72" s="51" t="s">
        <v>46</v>
      </c>
      <c r="G72" s="41">
        <f t="shared" si="63"/>
        <v>5100</v>
      </c>
      <c r="H72" s="76" t="str">
        <f t="shared" si="64"/>
        <v>องค์การเภสัชกรรม</v>
      </c>
      <c r="I72" s="41">
        <f t="shared" si="65"/>
        <v>5100</v>
      </c>
      <c r="J72" s="53" t="s">
        <v>10</v>
      </c>
      <c r="K72" s="31" t="s">
        <v>76</v>
      </c>
    </row>
    <row r="73" spans="1:11" ht="18.600000000000001" customHeight="1" x14ac:dyDescent="0.55000000000000004">
      <c r="A73" s="34"/>
      <c r="B73" s="46"/>
      <c r="C73" s="38"/>
      <c r="D73" s="38"/>
      <c r="E73" s="46"/>
      <c r="F73" s="52"/>
      <c r="G73" s="42"/>
      <c r="H73" s="77"/>
      <c r="I73" s="42"/>
      <c r="J73" s="54"/>
      <c r="K73" s="32" t="s">
        <v>24</v>
      </c>
    </row>
    <row r="74" spans="1:11" ht="18.600000000000001" customHeight="1" x14ac:dyDescent="0.55000000000000004">
      <c r="A74" s="33"/>
      <c r="B74" s="33"/>
      <c r="C74" s="35"/>
      <c r="D74" s="35"/>
      <c r="E74" s="45"/>
      <c r="F74" s="51"/>
      <c r="G74" s="47"/>
      <c r="H74" s="51"/>
      <c r="I74" s="47"/>
      <c r="J74" s="53"/>
      <c r="K74" s="26"/>
    </row>
    <row r="75" spans="1:11" ht="18.600000000000001" customHeight="1" x14ac:dyDescent="0.55000000000000004">
      <c r="A75" s="34"/>
      <c r="B75" s="34"/>
      <c r="C75" s="36"/>
      <c r="D75" s="36"/>
      <c r="E75" s="46"/>
      <c r="F75" s="52"/>
      <c r="G75" s="48"/>
      <c r="H75" s="52"/>
      <c r="I75" s="48"/>
      <c r="J75" s="54"/>
      <c r="K75" s="28"/>
    </row>
    <row r="76" spans="1:11" ht="18.600000000000001" customHeight="1" x14ac:dyDescent="0.55000000000000004">
      <c r="A76" s="19"/>
      <c r="B76" s="19"/>
      <c r="C76" s="20"/>
      <c r="D76" s="20"/>
      <c r="E76" s="19"/>
      <c r="F76" s="21"/>
      <c r="G76" s="22"/>
      <c r="H76" s="21"/>
      <c r="I76" s="22"/>
      <c r="J76" s="23"/>
      <c r="K76" s="23"/>
    </row>
  </sheetData>
  <mergeCells count="345">
    <mergeCell ref="J35:J36"/>
    <mergeCell ref="J37:J38"/>
    <mergeCell ref="J39:J40"/>
    <mergeCell ref="J41:J42"/>
    <mergeCell ref="J43:J44"/>
    <mergeCell ref="J45:J46"/>
    <mergeCell ref="J47:J48"/>
    <mergeCell ref="J49:J50"/>
    <mergeCell ref="H41:H42"/>
    <mergeCell ref="H43:H44"/>
    <mergeCell ref="H45:H46"/>
    <mergeCell ref="H47:H48"/>
    <mergeCell ref="H37:H38"/>
    <mergeCell ref="B39:B40"/>
    <mergeCell ref="B47:B48"/>
    <mergeCell ref="B49:B50"/>
    <mergeCell ref="B35:B36"/>
    <mergeCell ref="C43:C44"/>
    <mergeCell ref="C49:C50"/>
    <mergeCell ref="C45:C46"/>
    <mergeCell ref="E47:E48"/>
    <mergeCell ref="F47:F48"/>
    <mergeCell ref="D49:D50"/>
    <mergeCell ref="E49:E50"/>
    <mergeCell ref="D43:D44"/>
    <mergeCell ref="F43:F44"/>
    <mergeCell ref="E43:E44"/>
    <mergeCell ref="D45:D46"/>
    <mergeCell ref="E45:E46"/>
    <mergeCell ref="F37:F38"/>
    <mergeCell ref="F39:F40"/>
    <mergeCell ref="F41:F42"/>
    <mergeCell ref="F49:F50"/>
    <mergeCell ref="J72:J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68:J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4:J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0:J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56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2:J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29:J30"/>
    <mergeCell ref="A33:A34"/>
    <mergeCell ref="J33:J3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31:F32"/>
    <mergeCell ref="G31:G32"/>
    <mergeCell ref="H31:H32"/>
    <mergeCell ref="I31:I32"/>
    <mergeCell ref="J31:J32"/>
    <mergeCell ref="A31:A32"/>
    <mergeCell ref="D31:D32"/>
    <mergeCell ref="E31:E32"/>
    <mergeCell ref="F33:F34"/>
    <mergeCell ref="G33:G34"/>
    <mergeCell ref="H33:H34"/>
    <mergeCell ref="I33:I34"/>
    <mergeCell ref="A49:A50"/>
    <mergeCell ref="A47:A48"/>
    <mergeCell ref="A45:A46"/>
    <mergeCell ref="A43:A44"/>
    <mergeCell ref="A41:A42"/>
    <mergeCell ref="A39:A40"/>
    <mergeCell ref="E35:E36"/>
    <mergeCell ref="E37:E38"/>
    <mergeCell ref="C37:C38"/>
    <mergeCell ref="D37:D38"/>
    <mergeCell ref="B37:B38"/>
    <mergeCell ref="A37:A38"/>
    <mergeCell ref="A35:A36"/>
    <mergeCell ref="C39:C40"/>
    <mergeCell ref="D39:D40"/>
    <mergeCell ref="C41:C42"/>
    <mergeCell ref="D41:D42"/>
    <mergeCell ref="E39:E40"/>
    <mergeCell ref="E41:E42"/>
    <mergeCell ref="C47:C48"/>
    <mergeCell ref="D47:D48"/>
    <mergeCell ref="B41:B42"/>
    <mergeCell ref="B43:B44"/>
    <mergeCell ref="B45:B46"/>
    <mergeCell ref="G41:G42"/>
    <mergeCell ref="G49:G50"/>
    <mergeCell ref="I37:I38"/>
    <mergeCell ref="I39:I40"/>
    <mergeCell ref="I41:I42"/>
    <mergeCell ref="I43:I44"/>
    <mergeCell ref="I45:I46"/>
    <mergeCell ref="I49:I50"/>
    <mergeCell ref="G39:G40"/>
    <mergeCell ref="G37:G38"/>
    <mergeCell ref="H39:H40"/>
    <mergeCell ref="G45:G46"/>
    <mergeCell ref="G43:G44"/>
    <mergeCell ref="G47:G48"/>
    <mergeCell ref="I47:I48"/>
    <mergeCell ref="H49:H50"/>
    <mergeCell ref="F45:F46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7:J28"/>
    <mergeCell ref="A27:A28"/>
    <mergeCell ref="B27:B28"/>
    <mergeCell ref="J20:J21"/>
    <mergeCell ref="A18:A19"/>
    <mergeCell ref="C10:C11"/>
    <mergeCell ref="D10:D11"/>
    <mergeCell ref="J10:J11"/>
    <mergeCell ref="C12:C13"/>
    <mergeCell ref="D12:D13"/>
    <mergeCell ref="F12:F13"/>
    <mergeCell ref="H12:H13"/>
    <mergeCell ref="I10:I11"/>
    <mergeCell ref="I12:I13"/>
    <mergeCell ref="E10:E11"/>
    <mergeCell ref="E12:E13"/>
    <mergeCell ref="G10:G11"/>
    <mergeCell ref="G12:G13"/>
    <mergeCell ref="J12:J13"/>
    <mergeCell ref="F10:F11"/>
    <mergeCell ref="H10:H11"/>
    <mergeCell ref="J14:J15"/>
    <mergeCell ref="J16:J17"/>
    <mergeCell ref="I14:I15"/>
    <mergeCell ref="H16:H17"/>
    <mergeCell ref="G16:G17"/>
    <mergeCell ref="G18:G19"/>
    <mergeCell ref="A1:K1"/>
    <mergeCell ref="A2:K2"/>
    <mergeCell ref="F5:G5"/>
    <mergeCell ref="H5:I5"/>
    <mergeCell ref="A3:K3"/>
    <mergeCell ref="J6:J7"/>
    <mergeCell ref="A6:A7"/>
    <mergeCell ref="B6:B7"/>
    <mergeCell ref="E6:E7"/>
    <mergeCell ref="F6:F7"/>
    <mergeCell ref="C6:C7"/>
    <mergeCell ref="D6:D7"/>
    <mergeCell ref="G6:G7"/>
    <mergeCell ref="H6:H7"/>
    <mergeCell ref="I6:I7"/>
    <mergeCell ref="I8:I9"/>
    <mergeCell ref="J8:J9"/>
    <mergeCell ref="A8:A9"/>
    <mergeCell ref="B8:B9"/>
    <mergeCell ref="C8:C9"/>
    <mergeCell ref="D8:D9"/>
    <mergeCell ref="E8:E9"/>
    <mergeCell ref="A12:A13"/>
    <mergeCell ref="J18:J19"/>
    <mergeCell ref="D18:D19"/>
    <mergeCell ref="C16:C17"/>
    <mergeCell ref="C18:C19"/>
    <mergeCell ref="F18:F19"/>
    <mergeCell ref="H18:H19"/>
    <mergeCell ref="A10:A11"/>
    <mergeCell ref="F8:F9"/>
    <mergeCell ref="G8:G9"/>
    <mergeCell ref="E14:E15"/>
    <mergeCell ref="E16:E17"/>
    <mergeCell ref="E18:E19"/>
    <mergeCell ref="G27:G28"/>
    <mergeCell ref="A16:A17"/>
    <mergeCell ref="A14:A15"/>
    <mergeCell ref="A20:A21"/>
    <mergeCell ref="B20:B21"/>
    <mergeCell ref="F20:F21"/>
    <mergeCell ref="G20:G21"/>
    <mergeCell ref="H8:H9"/>
    <mergeCell ref="H20:H21"/>
    <mergeCell ref="I20:I21"/>
    <mergeCell ref="B10:B11"/>
    <mergeCell ref="D16:D17"/>
    <mergeCell ref="H27:H28"/>
    <mergeCell ref="I27:I28"/>
    <mergeCell ref="F14:F15"/>
    <mergeCell ref="F16:F17"/>
    <mergeCell ref="G14:G15"/>
    <mergeCell ref="H14:H15"/>
    <mergeCell ref="C20:C21"/>
    <mergeCell ref="B12:B13"/>
    <mergeCell ref="B14:B15"/>
    <mergeCell ref="B16:B17"/>
    <mergeCell ref="B18:B19"/>
    <mergeCell ref="C14:C15"/>
    <mergeCell ref="D14:D15"/>
    <mergeCell ref="D20:D21"/>
    <mergeCell ref="E20:E21"/>
    <mergeCell ref="I16:I17"/>
    <mergeCell ref="I18:I19"/>
    <mergeCell ref="C27:C28"/>
    <mergeCell ref="D27:D28"/>
    <mergeCell ref="E27:E28"/>
    <mergeCell ref="F27:F28"/>
    <mergeCell ref="B31:B32"/>
    <mergeCell ref="C31:C32"/>
    <mergeCell ref="C35:C36"/>
    <mergeCell ref="D35:D36"/>
    <mergeCell ref="F35:F36"/>
    <mergeCell ref="G35:G36"/>
    <mergeCell ref="H35:H36"/>
    <mergeCell ref="I35:I36"/>
    <mergeCell ref="D33:D34"/>
    <mergeCell ref="E33:E34"/>
    <mergeCell ref="B33:B34"/>
    <mergeCell ref="C33:C34"/>
  </mergeCells>
  <printOptions horizontalCentered="1" verticalCentered="1"/>
  <pageMargins left="0.23622047244094491" right="0.19685039370078741" top="0.47244094488188981" bottom="0.43307086614173229" header="0.11811023622047245" footer="0.31496062992125984"/>
  <pageSetup paperSize="9" orientation="landscape" r:id="rId1"/>
  <headerFooter>
    <oddHeader>&amp;R&amp;"TH SarabunPSK,ธรรมดา"&amp;14แบบ สขร.1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ธ.ค. 63</vt:lpstr>
      <vt:lpstr>'ธ.ค. 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DENTDER</dc:creator>
  <cp:lastModifiedBy>computerA</cp:lastModifiedBy>
  <cp:lastPrinted>2018-10-01T03:36:46Z</cp:lastPrinted>
  <dcterms:created xsi:type="dcterms:W3CDTF">2018-03-26T07:08:43Z</dcterms:created>
  <dcterms:modified xsi:type="dcterms:W3CDTF">2021-03-01T07:45:45Z</dcterms:modified>
</cp:coreProperties>
</file>